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DB Office\SECRET\2022\אתר חלבי\שיווק וייצור\"/>
    </mc:Choice>
  </mc:AlternateContent>
  <bookViews>
    <workbookView xWindow="0" yWindow="120" windowWidth="9570" windowHeight="8145"/>
  </bookViews>
  <sheets>
    <sheet name="שיווק" sheetId="1" r:id="rId1"/>
    <sheet name="גיליון1" sheetId="3" r:id="rId2"/>
    <sheet name="רגיל" sheetId="2" state="hidden" r:id="rId3"/>
  </sheets>
  <definedNames>
    <definedName name="_xlnm.Print_Area" localSheetId="0">שיווק!$B$14:$K$31</definedName>
  </definedNames>
  <calcPr calcId="162913"/>
</workbook>
</file>

<file path=xl/calcChain.xml><?xml version="1.0" encoding="utf-8"?>
<calcChain xmlns="http://schemas.openxmlformats.org/spreadsheetml/2006/main">
  <c r="J30" i="1" l="1"/>
  <c r="E30" i="1" l="1"/>
  <c r="E9" i="1" s="1"/>
  <c r="F30" i="1"/>
  <c r="F9" i="1" s="1"/>
  <c r="G30" i="1"/>
  <c r="G9" i="1" s="1"/>
  <c r="H30" i="1"/>
  <c r="H9" i="1" s="1"/>
  <c r="D30" i="1"/>
  <c r="D9" i="1" s="1"/>
  <c r="I30" i="1" l="1"/>
  <c r="L28" i="3"/>
  <c r="K28" i="3"/>
  <c r="J28" i="3"/>
  <c r="I28" i="3"/>
  <c r="H28" i="3"/>
  <c r="G28" i="3"/>
  <c r="F28" i="3"/>
  <c r="L20" i="3"/>
  <c r="K20" i="3"/>
  <c r="J20" i="3"/>
  <c r="I20" i="3"/>
  <c r="H20" i="3"/>
  <c r="G20" i="3"/>
  <c r="F20" i="3"/>
  <c r="G12" i="3"/>
  <c r="H12" i="3"/>
  <c r="I12" i="3"/>
  <c r="J12" i="3"/>
  <c r="K12" i="3"/>
  <c r="L12" i="3"/>
  <c r="F12" i="3"/>
  <c r="K8" i="1" l="1"/>
  <c r="H6" i="2" l="1"/>
  <c r="H5" i="2"/>
  <c r="G10" i="2"/>
  <c r="E10" i="2"/>
  <c r="C10" i="2"/>
  <c r="F9" i="2"/>
  <c r="D9" i="2"/>
  <c r="H9" i="2" s="1"/>
  <c r="F8" i="2"/>
  <c r="D8" i="2"/>
  <c r="G7" i="2"/>
  <c r="F7" i="2"/>
  <c r="E7" i="2"/>
  <c r="D7" i="2"/>
  <c r="C7" i="2"/>
  <c r="H8" i="2" l="1"/>
  <c r="H10" i="2" s="1"/>
  <c r="H7" i="2"/>
  <c r="D10" i="2"/>
  <c r="F10" i="2"/>
  <c r="I10" i="1" l="1"/>
  <c r="H10" i="1"/>
  <c r="G10" i="1"/>
  <c r="F10" i="1"/>
  <c r="E10" i="1"/>
  <c r="D10" i="1"/>
  <c r="K9" i="1"/>
  <c r="J10" i="1" l="1"/>
  <c r="K10" i="1"/>
</calcChain>
</file>

<file path=xl/sharedStrings.xml><?xml version="1.0" encoding="utf-8"?>
<sst xmlns="http://schemas.openxmlformats.org/spreadsheetml/2006/main" count="81" uniqueCount="40">
  <si>
    <t>נתוני שיווק של מוצרי מחלב בקר מייצור מקומי - (אלפי ליטרים או טון)</t>
  </si>
  <si>
    <t>חלב שתייה ומשקאות</t>
  </si>
  <si>
    <t>תוצרת ניגרת ומעדנים</t>
  </si>
  <si>
    <t>גבינות לבנות</t>
  </si>
  <si>
    <t>גבינות קשות ומותכות</t>
  </si>
  <si>
    <t>חמאה שולחנית</t>
  </si>
  <si>
    <t>שווה ערך חלב גולמי</t>
  </si>
  <si>
    <t>שווה ערך חלב גולמי - ללא חמאה</t>
  </si>
  <si>
    <t>לוח 1 - שוק מקומי מוצרי חלב בקר</t>
  </si>
  <si>
    <t>מוצרי חלב בקר</t>
  </si>
  <si>
    <t>חלב שתיה ומשקאות</t>
  </si>
  <si>
    <t>ש"ע חלב גולמי</t>
  </si>
  <si>
    <t>א"ל</t>
  </si>
  <si>
    <t>טון</t>
  </si>
  <si>
    <t>מקדמים</t>
  </si>
  <si>
    <t>מגמה  19-20</t>
  </si>
  <si>
    <t xml:space="preserve"> מגמה 18-19</t>
  </si>
  <si>
    <t>ינו'- אוג''-19</t>
  </si>
  <si>
    <t>ינו'- אוג'-20</t>
  </si>
  <si>
    <t>ינואר</t>
  </si>
  <si>
    <t>פברואר</t>
  </si>
  <si>
    <t>מרץ</t>
  </si>
  <si>
    <t>אפריל</t>
  </si>
  <si>
    <t>מאי</t>
  </si>
  <si>
    <t>יוני</t>
  </si>
  <si>
    <t>שנה</t>
  </si>
  <si>
    <t>חודש</t>
  </si>
  <si>
    <t>חמאה לצרכן</t>
  </si>
  <si>
    <t>גבינות מותכות</t>
  </si>
  <si>
    <t>גבינות קשות</t>
  </si>
  <si>
    <t>מעדנים</t>
  </si>
  <si>
    <t>תוצרת ניגרת</t>
  </si>
  <si>
    <t>יולי</t>
  </si>
  <si>
    <t>מגמה 21-22</t>
  </si>
  <si>
    <t>אוגוסט</t>
  </si>
  <si>
    <t>ספטמבר</t>
  </si>
  <si>
    <t>אוקטובר</t>
  </si>
  <si>
    <t>נובמבר</t>
  </si>
  <si>
    <t>דצמבר</t>
  </si>
  <si>
    <t>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</si>
</sst>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"/>
    <numFmt numFmtId="165" formatCode="_ * #,##0_ ;_ * \-#,##0_ ;_ * &quot;-&quot;??_ ;_ @_ "/>
    <numFmt numFmtId="166" formatCode="0.0%"/>
    <numFmt numFmtId="167" formatCode="0.000%"/>
  </numFmts>
  <fonts count="3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</font>
    <font>
      <b/>
      <sz val="16"/>
      <color theme="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b/>
      <sz val="10"/>
      <color theme="7" tint="-0.499984740745262"/>
      <name val="Arial"/>
      <family val="2"/>
    </font>
    <font>
      <sz val="11"/>
      <name val="Arial"/>
      <family val="2"/>
      <charset val="177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  <charset val="177"/>
    </font>
    <font>
      <sz val="11"/>
      <color theme="0"/>
      <name val="Arial"/>
      <family val="2"/>
      <charset val="177"/>
    </font>
    <font>
      <sz val="11"/>
      <color rgb="FF00B0F0"/>
      <name val="Arial"/>
      <family val="2"/>
      <charset val="177"/>
    </font>
    <font>
      <sz val="10"/>
      <name val="Arial"/>
    </font>
    <font>
      <b/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sz val="11"/>
      <color rgb="FF9C65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7">
      <alignment wrapText="1"/>
    </xf>
    <xf numFmtId="0" fontId="6" fillId="0" borderId="7">
      <alignment wrapText="1"/>
    </xf>
    <xf numFmtId="0" fontId="6" fillId="3" borderId="7">
      <alignment vertical="top" wrapText="1"/>
    </xf>
    <xf numFmtId="0" fontId="7" fillId="0" borderId="0"/>
    <xf numFmtId="0" fontId="2" fillId="0" borderId="0"/>
    <xf numFmtId="0" fontId="16" fillId="3" borderId="7">
      <alignment vertical="top" wrapText="1"/>
    </xf>
    <xf numFmtId="0" fontId="16" fillId="0" borderId="7">
      <alignment wrapText="1"/>
    </xf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4" borderId="0" applyNumberFormat="0" applyBorder="0" applyAlignment="0" applyProtection="0"/>
    <xf numFmtId="0" fontId="1" fillId="34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5" borderId="0" applyNumberFormat="0" applyBorder="0" applyAlignment="0" applyProtection="0"/>
    <xf numFmtId="0" fontId="1" fillId="35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" fillId="12" borderId="35" applyNumberFormat="0" applyFont="0" applyAlignment="0" applyProtection="0"/>
    <xf numFmtId="0" fontId="18" fillId="12" borderId="35" applyNumberFormat="0" applyFont="0" applyAlignment="0" applyProtection="0"/>
    <xf numFmtId="0" fontId="1" fillId="12" borderId="35" applyNumberFormat="0" applyFont="0" applyAlignment="0" applyProtection="0"/>
    <xf numFmtId="0" fontId="20" fillId="10" borderId="31" applyNumberFormat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36" applyNumberFormat="0" applyFill="0" applyAlignment="0" applyProtection="0"/>
    <xf numFmtId="0" fontId="30" fillId="10" borderId="32" applyNumberFormat="0" applyAlignment="0" applyProtection="0"/>
    <xf numFmtId="0" fontId="31" fillId="9" borderId="31" applyNumberFormat="0" applyAlignment="0" applyProtection="0"/>
    <xf numFmtId="0" fontId="32" fillId="7" borderId="0" applyNumberFormat="0" applyBorder="0" applyAlignment="0" applyProtection="0"/>
    <xf numFmtId="0" fontId="33" fillId="11" borderId="34" applyNumberFormat="0" applyAlignment="0" applyProtection="0"/>
    <xf numFmtId="0" fontId="34" fillId="0" borderId="33" applyNumberFormat="0" applyFill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6" fillId="0" borderId="7" xfId="3" applyNumberFormat="1" applyBorder="1">
      <alignment wrapText="1"/>
    </xf>
    <xf numFmtId="0" fontId="5" fillId="2" borderId="6" xfId="0" quotePrefix="1" applyFont="1" applyFill="1" applyBorder="1" applyAlignment="1">
      <alignment horizontal="center"/>
    </xf>
    <xf numFmtId="166" fontId="5" fillId="2" borderId="6" xfId="2" applyNumberFormat="1" applyFont="1" applyFill="1" applyBorder="1"/>
    <xf numFmtId="164" fontId="6" fillId="0" borderId="7" xfId="4" applyNumberFormat="1" applyBorder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66" fontId="8" fillId="5" borderId="22" xfId="2" applyNumberFormat="1" applyFont="1" applyFill="1" applyBorder="1"/>
    <xf numFmtId="166" fontId="8" fillId="5" borderId="23" xfId="2" applyNumberFormat="1" applyFont="1" applyFill="1" applyBorder="1"/>
    <xf numFmtId="164" fontId="6" fillId="0" borderId="7" xfId="4" applyNumberFormat="1" applyFont="1" applyBorder="1">
      <alignment wrapText="1"/>
    </xf>
    <xf numFmtId="165" fontId="10" fillId="0" borderId="6" xfId="0" applyNumberFormat="1" applyFont="1" applyFill="1" applyBorder="1"/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5" fontId="0" fillId="0" borderId="17" xfId="1" applyNumberFormat="1" applyFont="1" applyBorder="1"/>
    <xf numFmtId="0" fontId="6" fillId="0" borderId="18" xfId="0" applyFont="1" applyBorder="1" applyAlignment="1">
      <alignment horizontal="center"/>
    </xf>
    <xf numFmtId="166" fontId="0" fillId="0" borderId="19" xfId="2" applyNumberFormat="1" applyFont="1" applyBorder="1"/>
    <xf numFmtId="17" fontId="6" fillId="0" borderId="20" xfId="0" applyNumberFormat="1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13" fillId="0" borderId="0" xfId="0" applyFont="1"/>
    <xf numFmtId="10" fontId="5" fillId="2" borderId="6" xfId="2" applyNumberFormat="1" applyFont="1" applyFill="1" applyBorder="1"/>
    <xf numFmtId="0" fontId="11" fillId="0" borderId="5" xfId="0" applyFont="1" applyBorder="1" applyAlignment="1">
      <alignment horizontal="center" vertical="center" wrapText="1"/>
    </xf>
    <xf numFmtId="165" fontId="12" fillId="0" borderId="5" xfId="1" applyNumberFormat="1" applyFont="1" applyFill="1" applyBorder="1"/>
    <xf numFmtId="10" fontId="11" fillId="0" borderId="5" xfId="2" applyNumberFormat="1" applyFont="1" applyFill="1" applyBorder="1"/>
    <xf numFmtId="167" fontId="8" fillId="5" borderId="24" xfId="2" applyNumberFormat="1" applyFont="1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6" fontId="0" fillId="0" borderId="27" xfId="2" applyNumberFormat="1" applyFont="1" applyBorder="1"/>
    <xf numFmtId="0" fontId="10" fillId="0" borderId="0" xfId="0" applyFont="1"/>
    <xf numFmtId="0" fontId="14" fillId="0" borderId="0" xfId="0" applyFont="1"/>
    <xf numFmtId="0" fontId="14" fillId="0" borderId="0" xfId="0" applyFont="1" applyFill="1"/>
    <xf numFmtId="0" fontId="15" fillId="0" borderId="0" xfId="0" applyFont="1" applyFill="1"/>
    <xf numFmtId="0" fontId="10" fillId="0" borderId="6" xfId="0" applyNumberFormat="1" applyFont="1" applyFill="1" applyBorder="1"/>
    <xf numFmtId="165" fontId="5" fillId="2" borderId="6" xfId="1" applyNumberFormat="1" applyFont="1" applyFill="1" applyBorder="1"/>
    <xf numFmtId="0" fontId="16" fillId="3" borderId="7" xfId="8">
      <alignment vertical="top" wrapText="1"/>
    </xf>
    <xf numFmtId="164" fontId="16" fillId="0" borderId="7" xfId="9" applyNumberFormat="1">
      <alignment wrapText="1"/>
    </xf>
    <xf numFmtId="165" fontId="0" fillId="0" borderId="6" xfId="1" applyNumberFormat="1" applyFont="1" applyBorder="1"/>
    <xf numFmtId="3" fontId="0" fillId="0" borderId="0" xfId="0" applyNumberFormat="1"/>
    <xf numFmtId="165" fontId="0" fillId="0" borderId="0" xfId="0" applyNumberFormat="1"/>
    <xf numFmtId="9" fontId="17" fillId="0" borderId="5" xfId="2" applyFont="1" applyBorder="1" applyAlignment="1">
      <alignment horizontal="center" vertical="center" wrapText="1"/>
    </xf>
    <xf numFmtId="3" fontId="0" fillId="0" borderId="6" xfId="0" applyNumberFormat="1" applyBorder="1"/>
    <xf numFmtId="43" fontId="0" fillId="0" borderId="0" xfId="0" applyNumberFormat="1"/>
    <xf numFmtId="165" fontId="0" fillId="0" borderId="0" xfId="1" applyNumberFormat="1" applyFont="1"/>
    <xf numFmtId="0" fontId="15" fillId="0" borderId="0" xfId="0" applyFont="1" applyFill="1" applyAlignment="1">
      <alignment wrapText="1"/>
    </xf>
    <xf numFmtId="0" fontId="16" fillId="3" borderId="7" xfId="8">
      <alignment vertical="top" wrapText="1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67">
    <cellStyle name="20% - הדגשה1 2" xfId="10"/>
    <cellStyle name="20% - הדגשה1 3" xfId="11"/>
    <cellStyle name="20% - הדגשה2 2" xfId="12"/>
    <cellStyle name="20% - הדגשה2 3" xfId="13"/>
    <cellStyle name="20% - הדגשה3 2" xfId="14"/>
    <cellStyle name="20% - הדגשה3 3" xfId="15"/>
    <cellStyle name="20% - הדגשה4 2" xfId="16"/>
    <cellStyle name="20% - הדגשה4 3" xfId="17"/>
    <cellStyle name="20% - הדגשה5 2" xfId="18"/>
    <cellStyle name="20% - הדגשה5 3" xfId="19"/>
    <cellStyle name="20% - הדגשה6 2" xfId="20"/>
    <cellStyle name="20% - הדגשה6 3" xfId="21"/>
    <cellStyle name="40% - הדגשה1 2" xfId="22"/>
    <cellStyle name="40% - הדגשה1 3" xfId="23"/>
    <cellStyle name="40% - הדגשה2 2" xfId="24"/>
    <cellStyle name="40% - הדגשה2 3" xfId="25"/>
    <cellStyle name="40% - הדגשה3 2" xfId="26"/>
    <cellStyle name="40% - הדגשה3 3" xfId="27"/>
    <cellStyle name="40% - הדגשה4 2" xfId="28"/>
    <cellStyle name="40% - הדגשה4 3" xfId="29"/>
    <cellStyle name="40% - הדגשה5 2" xfId="30"/>
    <cellStyle name="40% - הדגשה5 3" xfId="31"/>
    <cellStyle name="40% - הדגשה6 2" xfId="32"/>
    <cellStyle name="40% - הדגשה6 3" xfId="33"/>
    <cellStyle name="60% - הדגשה1 2" xfId="34"/>
    <cellStyle name="60% - הדגשה2 2" xfId="35"/>
    <cellStyle name="60% - הדגשה3 2" xfId="36"/>
    <cellStyle name="60% - הדגשה4 2" xfId="37"/>
    <cellStyle name="60% - הדגשה5 2" xfId="38"/>
    <cellStyle name="60% - הדגשה6 2" xfId="39"/>
    <cellStyle name="AxisStyle" xfId="5"/>
    <cellStyle name="AxisStyle_גיליון1" xfId="8"/>
    <cellStyle name="Comma" xfId="1" builtinId="3"/>
    <cellStyle name="Comma 2" xfId="40"/>
    <cellStyle name="ExportStyle" xfId="3"/>
    <cellStyle name="ExportStyle_גיליון1" xfId="9"/>
    <cellStyle name="ExportStyle_ענפי_1" xfId="4"/>
    <cellStyle name="Normal" xfId="0" builtinId="0"/>
    <cellStyle name="Normal 2" xfId="6"/>
    <cellStyle name="Normal 3" xfId="7"/>
    <cellStyle name="Normal 4" xfId="41"/>
    <cellStyle name="Percent" xfId="2" builtinId="5"/>
    <cellStyle name="הדגשה1 2" xfId="42"/>
    <cellStyle name="הדגשה2 2" xfId="43"/>
    <cellStyle name="הדגשה3 2" xfId="44"/>
    <cellStyle name="הדגשה4 2" xfId="45"/>
    <cellStyle name="הדגשה5 2" xfId="46"/>
    <cellStyle name="הדגשה6 2" xfId="47"/>
    <cellStyle name="הערה 2" xfId="48"/>
    <cellStyle name="הערה 3" xfId="49"/>
    <cellStyle name="הערה 4" xfId="50"/>
    <cellStyle name="חישוב 2" xfId="51"/>
    <cellStyle name="טוב 2" xfId="52"/>
    <cellStyle name="טקסט אזהרה 2" xfId="53"/>
    <cellStyle name="טקסט הסברי 2" xfId="54"/>
    <cellStyle name="כותרת 1 2" xfId="55"/>
    <cellStyle name="כותרת 2 2" xfId="56"/>
    <cellStyle name="כותרת 3 2" xfId="57"/>
    <cellStyle name="כותרת 4 2" xfId="58"/>
    <cellStyle name="כותרת 5" xfId="59"/>
    <cellStyle name="ניטראלי 2" xfId="60"/>
    <cellStyle name="סה&quot;כ 2" xfId="61"/>
    <cellStyle name="פלט 2" xfId="62"/>
    <cellStyle name="קלט 2" xfId="63"/>
    <cellStyle name="רע 2" xfId="64"/>
    <cellStyle name="תא מסומן 2" xfId="65"/>
    <cellStyle name="תא מקושר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5"/>
  <sheetViews>
    <sheetView rightToLeft="1" tabSelected="1" workbookViewId="0">
      <selection activeCell="H48" sqref="H47:H48"/>
    </sheetView>
  </sheetViews>
  <sheetFormatPr defaultRowHeight="14.25" x14ac:dyDescent="0.2"/>
  <cols>
    <col min="2" max="2" width="4.875" customWidth="1"/>
    <col min="3" max="3" width="11.375" customWidth="1"/>
    <col min="4" max="4" width="10.875" bestFit="1" customWidth="1"/>
    <col min="7" max="7" width="10.875" bestFit="1" customWidth="1"/>
    <col min="8" max="8" width="11.875" bestFit="1" customWidth="1"/>
    <col min="9" max="9" width="11.25" bestFit="1" customWidth="1"/>
    <col min="10" max="10" width="12.375" bestFit="1" customWidth="1"/>
    <col min="11" max="11" width="7.375" customWidth="1"/>
    <col min="14" max="22" width="10.875" customWidth="1"/>
    <col min="23" max="23" width="9.875" bestFit="1" customWidth="1"/>
    <col min="24" max="25" width="9.125" bestFit="1" customWidth="1"/>
    <col min="26" max="28" width="9.875" bestFit="1" customWidth="1"/>
  </cols>
  <sheetData>
    <row r="1" spans="2:22" ht="15" thickBot="1" x14ac:dyDescent="0.25"/>
    <row r="2" spans="2:22" x14ac:dyDescent="0.2">
      <c r="B2" s="1"/>
      <c r="C2" s="2"/>
      <c r="D2" s="2"/>
      <c r="E2" s="2"/>
      <c r="F2" s="2"/>
      <c r="G2" s="2"/>
      <c r="H2" s="2"/>
      <c r="I2" s="2"/>
      <c r="J2" s="2"/>
      <c r="K2" s="3"/>
    </row>
    <row r="3" spans="2:22" ht="20.25" x14ac:dyDescent="0.3">
      <c r="B3" s="4"/>
      <c r="C3" s="5" t="s">
        <v>0</v>
      </c>
      <c r="D3" s="6"/>
      <c r="E3" s="6"/>
      <c r="F3" s="6"/>
      <c r="G3" s="6"/>
      <c r="H3" s="6"/>
      <c r="I3" s="6"/>
      <c r="J3" s="6"/>
      <c r="K3" s="7"/>
    </row>
    <row r="4" spans="2:22" x14ac:dyDescent="0.2">
      <c r="B4" s="4"/>
      <c r="C4" s="6"/>
      <c r="D4" s="6"/>
      <c r="E4" s="6"/>
      <c r="F4" s="6"/>
      <c r="G4" s="6"/>
      <c r="H4" s="6"/>
      <c r="I4" s="6"/>
      <c r="J4" s="6"/>
      <c r="K4" s="7"/>
      <c r="P4" s="46"/>
      <c r="Q4" s="46"/>
      <c r="R4" s="46"/>
      <c r="S4" s="46"/>
      <c r="T4" s="46"/>
      <c r="U4" s="46"/>
      <c r="V4" s="46"/>
    </row>
    <row r="5" spans="2:22" x14ac:dyDescent="0.2">
      <c r="B5" s="4"/>
      <c r="C5" s="6"/>
      <c r="D5" s="6"/>
      <c r="E5" s="6"/>
      <c r="F5" s="6"/>
      <c r="G5" s="6"/>
      <c r="H5" s="6"/>
      <c r="I5" s="6"/>
      <c r="J5" s="6"/>
      <c r="K5" s="7"/>
      <c r="N5" s="51"/>
      <c r="O5" s="51"/>
      <c r="P5" s="51"/>
      <c r="Q5" s="51"/>
      <c r="R5" s="51"/>
    </row>
    <row r="6" spans="2:22" ht="60" x14ac:dyDescent="0.2">
      <c r="B6" s="4"/>
      <c r="C6" s="8" t="s">
        <v>39</v>
      </c>
      <c r="D6" s="9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30" t="s">
        <v>6</v>
      </c>
      <c r="N6" s="51"/>
      <c r="O6" s="51"/>
      <c r="P6" s="51"/>
      <c r="Q6" s="51"/>
      <c r="R6" s="51"/>
    </row>
    <row r="7" spans="2:22" ht="15" x14ac:dyDescent="0.2">
      <c r="B7" s="4"/>
      <c r="C7" s="41">
        <v>2020</v>
      </c>
      <c r="D7" s="45">
        <v>470807</v>
      </c>
      <c r="E7" s="45">
        <v>205564</v>
      </c>
      <c r="F7" s="45">
        <v>110826</v>
      </c>
      <c r="G7" s="45">
        <v>43076</v>
      </c>
      <c r="H7" s="45">
        <v>5278</v>
      </c>
      <c r="I7" s="20">
        <v>1516859.4</v>
      </c>
      <c r="J7" s="20">
        <v>1507359</v>
      </c>
      <c r="K7" s="30"/>
      <c r="N7" s="51"/>
      <c r="O7" s="51"/>
      <c r="P7" s="51"/>
      <c r="Q7" s="51"/>
      <c r="R7" s="51"/>
      <c r="S7" s="46"/>
    </row>
    <row r="8" spans="2:22" x14ac:dyDescent="0.2">
      <c r="B8" s="4"/>
      <c r="C8" s="41">
        <v>2021</v>
      </c>
      <c r="D8" s="45">
        <v>461467</v>
      </c>
      <c r="E8" s="45">
        <v>199186</v>
      </c>
      <c r="F8" s="45">
        <v>108657</v>
      </c>
      <c r="G8" s="45">
        <v>44978</v>
      </c>
      <c r="H8" s="45">
        <v>4576</v>
      </c>
      <c r="I8" s="20">
        <v>1508319.8</v>
      </c>
      <c r="J8" s="20">
        <v>1500083</v>
      </c>
      <c r="K8" s="31" t="e">
        <f>SUMPRODUCT(D8:H8,#REF!)</f>
        <v>#REF!</v>
      </c>
      <c r="N8" s="51"/>
      <c r="O8" s="51"/>
      <c r="P8" s="51"/>
      <c r="Q8" s="51"/>
      <c r="R8" s="51"/>
      <c r="S8" s="46"/>
    </row>
    <row r="9" spans="2:22" x14ac:dyDescent="0.2">
      <c r="B9" s="4"/>
      <c r="C9" s="41">
        <v>2022</v>
      </c>
      <c r="D9" s="45">
        <f>D30</f>
        <v>458642</v>
      </c>
      <c r="E9" s="45">
        <f t="shared" ref="E9:H9" si="0">E30</f>
        <v>199576.41799999998</v>
      </c>
      <c r="F9" s="45">
        <f t="shared" si="0"/>
        <v>107569</v>
      </c>
      <c r="G9" s="45">
        <f t="shared" si="0"/>
        <v>47247.648000000001</v>
      </c>
      <c r="H9" s="45">
        <f t="shared" si="0"/>
        <v>5496.5019999999995</v>
      </c>
      <c r="I9" s="20">
        <v>1523616.9535999999</v>
      </c>
      <c r="J9" s="20">
        <v>1513723.25</v>
      </c>
      <c r="K9" s="31" t="e">
        <f>SUMPRODUCT(D9:H9,#REF!)</f>
        <v>#REF!</v>
      </c>
      <c r="N9" s="51"/>
      <c r="O9" s="51"/>
      <c r="P9" s="51"/>
      <c r="Q9" s="51"/>
      <c r="R9" s="51"/>
      <c r="S9" s="46"/>
    </row>
    <row r="10" spans="2:22" ht="19.5" customHeight="1" x14ac:dyDescent="0.25">
      <c r="B10" s="4"/>
      <c r="C10" s="11" t="s">
        <v>33</v>
      </c>
      <c r="D10" s="12">
        <f t="shared" ref="D10:K10" si="1">D9/D8-1</f>
        <v>-6.1217811891207674E-3</v>
      </c>
      <c r="E10" s="12">
        <f t="shared" si="1"/>
        <v>1.9600674746216296E-3</v>
      </c>
      <c r="F10" s="12">
        <f t="shared" si="1"/>
        <v>-1.0013160679937738E-2</v>
      </c>
      <c r="G10" s="12">
        <f t="shared" si="1"/>
        <v>5.0461292187291562E-2</v>
      </c>
      <c r="H10" s="12">
        <f t="shared" si="1"/>
        <v>0.20115865384615383</v>
      </c>
      <c r="I10" s="29">
        <f t="shared" si="1"/>
        <v>1.0141850289308474E-2</v>
      </c>
      <c r="J10" s="29">
        <f t="shared" si="1"/>
        <v>9.0929968541739736E-3</v>
      </c>
      <c r="K10" s="32" t="e">
        <f t="shared" si="1"/>
        <v>#REF!</v>
      </c>
      <c r="N10" s="51"/>
      <c r="O10" s="51"/>
      <c r="P10" s="51"/>
      <c r="Q10" s="51"/>
      <c r="R10" s="51"/>
      <c r="S10" s="46"/>
    </row>
    <row r="11" spans="2:22" ht="15" thickBot="1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6"/>
      <c r="N11" s="51"/>
      <c r="O11" s="51"/>
      <c r="P11" s="51"/>
      <c r="Q11" s="51"/>
      <c r="R11" s="51"/>
    </row>
    <row r="12" spans="2:22" x14ac:dyDescent="0.2">
      <c r="N12" s="51"/>
      <c r="O12" s="51"/>
      <c r="P12" s="51"/>
      <c r="Q12" s="51"/>
      <c r="R12" s="51"/>
    </row>
    <row r="13" spans="2:22" ht="15" thickBot="1" x14ac:dyDescent="0.25">
      <c r="B13" s="28"/>
      <c r="C13" s="38"/>
      <c r="D13" s="39"/>
      <c r="E13" s="39"/>
      <c r="F13" s="39"/>
      <c r="G13" s="39"/>
      <c r="H13" s="39"/>
      <c r="I13" s="39"/>
      <c r="J13" s="37"/>
      <c r="K13" s="37"/>
      <c r="L13" s="37"/>
    </row>
    <row r="14" spans="2:22" x14ac:dyDescent="0.2">
      <c r="B14" s="1"/>
      <c r="C14" s="2"/>
      <c r="D14" s="2"/>
      <c r="E14" s="2"/>
      <c r="F14" s="2"/>
      <c r="G14" s="2"/>
      <c r="H14" s="2"/>
      <c r="I14" s="2"/>
      <c r="J14" s="2"/>
      <c r="K14" s="3"/>
      <c r="N14" s="46"/>
      <c r="O14" s="46"/>
      <c r="P14" s="46"/>
      <c r="Q14" s="46"/>
    </row>
    <row r="15" spans="2:22" ht="20.25" x14ac:dyDescent="0.3">
      <c r="B15" s="4"/>
      <c r="C15" s="5" t="s">
        <v>0</v>
      </c>
      <c r="D15" s="6"/>
      <c r="E15" s="6"/>
      <c r="F15" s="6"/>
      <c r="G15" s="6"/>
      <c r="H15" s="6"/>
      <c r="I15" s="6"/>
      <c r="J15" s="5"/>
      <c r="K15" s="7"/>
      <c r="N15" s="46"/>
      <c r="O15" s="46"/>
      <c r="P15" s="46"/>
      <c r="Q15" s="46"/>
    </row>
    <row r="16" spans="2:22" x14ac:dyDescent="0.2">
      <c r="B16" s="4"/>
      <c r="C16" s="6"/>
      <c r="D16" s="6"/>
      <c r="E16" s="6"/>
      <c r="F16" s="6"/>
      <c r="G16" s="6"/>
      <c r="H16" s="6"/>
      <c r="I16" s="6"/>
      <c r="J16" s="6"/>
      <c r="K16" s="7"/>
      <c r="P16" s="46"/>
      <c r="Q16" s="46"/>
      <c r="R16" s="46"/>
      <c r="S16" s="46"/>
      <c r="T16" s="46"/>
      <c r="U16" s="46"/>
      <c r="V16" s="46"/>
    </row>
    <row r="17" spans="2:22" ht="60" x14ac:dyDescent="0.2">
      <c r="B17" s="4"/>
      <c r="C17" s="8">
        <v>2022</v>
      </c>
      <c r="D17" s="9" t="s">
        <v>1</v>
      </c>
      <c r="E17" s="9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30" t="s">
        <v>6</v>
      </c>
      <c r="N17" s="46"/>
      <c r="O17" s="46"/>
      <c r="P17" s="46"/>
      <c r="Q17" s="46"/>
      <c r="R17" s="46"/>
      <c r="S17" s="46"/>
      <c r="T17" s="46"/>
      <c r="U17" s="46"/>
      <c r="V17" s="46"/>
    </row>
    <row r="18" spans="2:22" ht="15" x14ac:dyDescent="0.2">
      <c r="B18" s="4"/>
      <c r="C18" s="8" t="s">
        <v>19</v>
      </c>
      <c r="D18" s="49">
        <v>38655</v>
      </c>
      <c r="E18" s="49">
        <v>15808.52</v>
      </c>
      <c r="F18" s="49">
        <v>8512</v>
      </c>
      <c r="G18" s="49">
        <v>3808.201</v>
      </c>
      <c r="H18" s="49">
        <v>501.95100000000002</v>
      </c>
      <c r="I18" s="20">
        <v>123688.84079999999</v>
      </c>
      <c r="J18" s="20">
        <v>122785.329</v>
      </c>
      <c r="K18" s="30"/>
      <c r="N18" s="46"/>
      <c r="O18" s="46"/>
      <c r="P18" s="46"/>
      <c r="Q18" s="46"/>
      <c r="R18" s="46"/>
      <c r="S18" s="46"/>
      <c r="T18" s="46"/>
      <c r="U18" s="46"/>
    </row>
    <row r="19" spans="2:22" ht="15" x14ac:dyDescent="0.2">
      <c r="B19" s="4"/>
      <c r="C19" s="8" t="s">
        <v>20</v>
      </c>
      <c r="D19" s="49">
        <v>35079</v>
      </c>
      <c r="E19" s="49">
        <v>14730.120999999999</v>
      </c>
      <c r="F19" s="49">
        <v>8015</v>
      </c>
      <c r="G19" s="49">
        <v>3822.27</v>
      </c>
      <c r="H19" s="49">
        <v>537.64200000000005</v>
      </c>
      <c r="I19" s="20">
        <v>117237.30660000001</v>
      </c>
      <c r="J19" s="20">
        <v>116269.55100000001</v>
      </c>
      <c r="K19" s="48"/>
      <c r="N19" s="46"/>
      <c r="O19" s="46"/>
      <c r="P19" s="46"/>
      <c r="Q19" s="46"/>
      <c r="R19" s="46"/>
      <c r="S19" s="46"/>
      <c r="T19" s="46"/>
      <c r="U19" s="46"/>
    </row>
    <row r="20" spans="2:22" ht="15" x14ac:dyDescent="0.2">
      <c r="B20" s="4"/>
      <c r="C20" s="8" t="s">
        <v>21</v>
      </c>
      <c r="D20" s="49">
        <v>40133</v>
      </c>
      <c r="E20" s="49">
        <v>17010.802</v>
      </c>
      <c r="F20" s="49">
        <v>9179</v>
      </c>
      <c r="G20" s="49">
        <v>4152.643</v>
      </c>
      <c r="H20" s="49">
        <v>676.23199999999997</v>
      </c>
      <c r="I20" s="20">
        <v>132450.80659999998</v>
      </c>
      <c r="J20" s="20">
        <v>131233.58899999998</v>
      </c>
      <c r="K20" s="48"/>
      <c r="N20" s="46"/>
      <c r="O20" s="46"/>
      <c r="P20" s="46"/>
      <c r="Q20" s="46"/>
      <c r="R20" s="51"/>
      <c r="S20" s="46"/>
      <c r="T20" s="46"/>
      <c r="U20" s="46"/>
    </row>
    <row r="21" spans="2:22" ht="15" x14ac:dyDescent="0.2">
      <c r="B21" s="4"/>
      <c r="C21" s="8" t="s">
        <v>22</v>
      </c>
      <c r="D21" s="49">
        <v>34349</v>
      </c>
      <c r="E21" s="49">
        <v>15844.803</v>
      </c>
      <c r="F21" s="49">
        <v>8574</v>
      </c>
      <c r="G21" s="49">
        <v>3594.6129999999998</v>
      </c>
      <c r="H21" s="49">
        <v>461.04599999999999</v>
      </c>
      <c r="I21" s="20">
        <v>117671.20280000001</v>
      </c>
      <c r="J21" s="20">
        <v>116841.32</v>
      </c>
      <c r="K21" s="48"/>
      <c r="N21" s="46"/>
      <c r="O21" s="46"/>
      <c r="P21" s="46"/>
      <c r="Q21" s="46"/>
      <c r="R21" s="46"/>
      <c r="S21" s="46"/>
      <c r="T21" s="46"/>
      <c r="U21" s="46"/>
    </row>
    <row r="22" spans="2:22" ht="15" x14ac:dyDescent="0.2">
      <c r="B22" s="4"/>
      <c r="C22" s="8" t="s">
        <v>23</v>
      </c>
      <c r="D22" s="49">
        <v>40108</v>
      </c>
      <c r="E22" s="49">
        <v>18566.273999999998</v>
      </c>
      <c r="F22" s="49">
        <v>11097</v>
      </c>
      <c r="G22" s="49">
        <v>4728.1619999999994</v>
      </c>
      <c r="H22" s="49">
        <v>553.60699999999997</v>
      </c>
      <c r="I22" s="20">
        <v>146612.22459999999</v>
      </c>
      <c r="J22" s="20">
        <v>145615.73199999999</v>
      </c>
      <c r="K22" s="48"/>
      <c r="N22" s="46"/>
      <c r="O22" s="46"/>
      <c r="P22" s="46"/>
      <c r="Q22" s="46"/>
      <c r="R22" s="46"/>
      <c r="S22" s="46"/>
      <c r="T22" s="46"/>
      <c r="U22" s="46"/>
    </row>
    <row r="23" spans="2:22" ht="15" x14ac:dyDescent="0.2">
      <c r="B23" s="4"/>
      <c r="C23" s="8" t="s">
        <v>24</v>
      </c>
      <c r="D23" s="49">
        <v>37818</v>
      </c>
      <c r="E23" s="49">
        <v>16728.968999999997</v>
      </c>
      <c r="F23" s="49">
        <v>8989</v>
      </c>
      <c r="G23" s="49">
        <v>3436.8939999999998</v>
      </c>
      <c r="H23" s="49">
        <v>380.839</v>
      </c>
      <c r="I23" s="20">
        <v>122120.5252</v>
      </c>
      <c r="J23" s="20">
        <v>121435.015</v>
      </c>
      <c r="K23" s="48"/>
      <c r="M23" s="50"/>
      <c r="N23" s="46"/>
      <c r="O23" s="46"/>
      <c r="P23" s="46"/>
      <c r="Q23" s="46"/>
      <c r="R23" s="51"/>
      <c r="S23" s="46"/>
      <c r="T23" s="46"/>
      <c r="U23" s="46"/>
    </row>
    <row r="24" spans="2:22" ht="15" x14ac:dyDescent="0.2">
      <c r="B24" s="4"/>
      <c r="C24" s="8" t="s">
        <v>32</v>
      </c>
      <c r="D24" s="49">
        <v>38459</v>
      </c>
      <c r="E24" s="49">
        <v>16749.856</v>
      </c>
      <c r="F24" s="49">
        <v>8822</v>
      </c>
      <c r="G24" s="49">
        <v>3870.7670000000003</v>
      </c>
      <c r="H24" s="49">
        <v>487.642</v>
      </c>
      <c r="I24" s="20">
        <v>126211.51460000001</v>
      </c>
      <c r="J24" s="20">
        <v>125333.75900000001</v>
      </c>
      <c r="K24" s="48"/>
      <c r="N24" s="46"/>
      <c r="O24" s="46"/>
      <c r="P24" s="46"/>
      <c r="Q24" s="46"/>
      <c r="R24" s="46"/>
      <c r="S24" s="46"/>
      <c r="T24" s="46"/>
      <c r="U24" s="46"/>
    </row>
    <row r="25" spans="2:22" ht="15" x14ac:dyDescent="0.2">
      <c r="B25" s="4"/>
      <c r="C25" s="8" t="s">
        <v>34</v>
      </c>
      <c r="D25" s="49">
        <v>41403</v>
      </c>
      <c r="E25" s="49">
        <v>18160.89</v>
      </c>
      <c r="F25" s="49">
        <v>9483</v>
      </c>
      <c r="G25" s="49">
        <v>4258.3180000000002</v>
      </c>
      <c r="H25" s="49">
        <v>308.327</v>
      </c>
      <c r="I25" s="20">
        <v>136375.74060000002</v>
      </c>
      <c r="J25" s="20">
        <v>135820.75200000001</v>
      </c>
      <c r="K25" s="48"/>
      <c r="N25" s="46"/>
      <c r="O25" s="46"/>
      <c r="P25" s="46"/>
      <c r="Q25" s="46"/>
      <c r="R25" s="46"/>
      <c r="S25" s="46"/>
      <c r="T25" s="46"/>
      <c r="U25" s="46"/>
    </row>
    <row r="26" spans="2:22" ht="15" x14ac:dyDescent="0.2">
      <c r="B26" s="4"/>
      <c r="C26" s="8" t="s">
        <v>35</v>
      </c>
      <c r="D26" s="49">
        <v>37080</v>
      </c>
      <c r="E26" s="49">
        <v>16739.434999999998</v>
      </c>
      <c r="F26" s="49">
        <v>8790</v>
      </c>
      <c r="G26" s="49">
        <v>3744.2139999999999</v>
      </c>
      <c r="H26" s="49">
        <v>306.48599999999999</v>
      </c>
      <c r="I26" s="20">
        <v>123229.0358</v>
      </c>
      <c r="J26" s="20">
        <v>122677.361</v>
      </c>
      <c r="K26" s="48"/>
      <c r="N26" s="46"/>
      <c r="O26" s="46"/>
      <c r="P26" s="46"/>
      <c r="Q26" s="46"/>
      <c r="R26" s="46"/>
      <c r="S26" s="46"/>
      <c r="T26" s="46"/>
      <c r="U26" s="46"/>
    </row>
    <row r="27" spans="2:22" ht="15" x14ac:dyDescent="0.2">
      <c r="B27" s="4"/>
      <c r="C27" s="8" t="s">
        <v>36</v>
      </c>
      <c r="D27" s="49">
        <v>38306</v>
      </c>
      <c r="E27" s="49">
        <v>15912.728999999999</v>
      </c>
      <c r="F27" s="49">
        <v>8430</v>
      </c>
      <c r="G27" s="49">
        <v>3839.0349999999999</v>
      </c>
      <c r="H27" s="49">
        <v>292.67200000000003</v>
      </c>
      <c r="I27" s="20">
        <v>123016.85359999999</v>
      </c>
      <c r="J27" s="20">
        <v>122490.04399999999</v>
      </c>
      <c r="K27" s="48"/>
      <c r="N27" s="46"/>
      <c r="O27" s="46"/>
      <c r="P27" s="46"/>
      <c r="Q27" s="46"/>
      <c r="R27" s="46"/>
      <c r="S27" s="46"/>
      <c r="T27" s="46"/>
      <c r="U27" s="46"/>
    </row>
    <row r="28" spans="2:22" ht="15" x14ac:dyDescent="0.2">
      <c r="B28" s="4"/>
      <c r="C28" s="8" t="s">
        <v>37</v>
      </c>
      <c r="D28" s="49">
        <v>39679</v>
      </c>
      <c r="E28" s="49">
        <v>17079.827000000001</v>
      </c>
      <c r="F28" s="49">
        <v>8991</v>
      </c>
      <c r="G28" s="49">
        <v>3905.232</v>
      </c>
      <c r="H28" s="49">
        <v>507.96300000000002</v>
      </c>
      <c r="I28" s="20">
        <v>128784.24840000001</v>
      </c>
      <c r="J28" s="20">
        <v>127869.91500000001</v>
      </c>
      <c r="K28" s="48"/>
      <c r="N28" s="46"/>
      <c r="O28" s="46"/>
      <c r="P28" s="46"/>
      <c r="Q28" s="46"/>
      <c r="R28" s="46"/>
      <c r="S28" s="46"/>
      <c r="T28" s="46"/>
      <c r="U28" s="46"/>
    </row>
    <row r="29" spans="2:22" ht="15" x14ac:dyDescent="0.2">
      <c r="B29" s="4"/>
      <c r="C29" s="8" t="s">
        <v>38</v>
      </c>
      <c r="D29" s="49">
        <v>37573</v>
      </c>
      <c r="E29" s="49">
        <v>16244.192000000001</v>
      </c>
      <c r="F29" s="49">
        <v>8687</v>
      </c>
      <c r="G29" s="49">
        <v>4087.299</v>
      </c>
      <c r="H29" s="49">
        <v>482.09500000000003</v>
      </c>
      <c r="I29" s="20">
        <v>126218.65399999999</v>
      </c>
      <c r="J29" s="20">
        <v>125350.883</v>
      </c>
      <c r="K29" s="48"/>
      <c r="N29" s="46"/>
      <c r="O29" s="46"/>
      <c r="P29" s="46"/>
      <c r="Q29" s="46"/>
      <c r="R29" s="46"/>
      <c r="S29" s="46"/>
      <c r="T29" s="46"/>
      <c r="U29" s="46"/>
    </row>
    <row r="30" spans="2:22" ht="15" x14ac:dyDescent="0.25">
      <c r="B30" s="4"/>
      <c r="C30" s="11"/>
      <c r="D30" s="42">
        <f>SUM(D18:D29)</f>
        <v>458642</v>
      </c>
      <c r="E30" s="42">
        <f t="shared" ref="E30:J30" si="2">SUM(E18:E29)</f>
        <v>199576.41799999998</v>
      </c>
      <c r="F30" s="42">
        <f t="shared" si="2"/>
        <v>107569</v>
      </c>
      <c r="G30" s="42">
        <f t="shared" si="2"/>
        <v>47247.648000000001</v>
      </c>
      <c r="H30" s="42">
        <f t="shared" si="2"/>
        <v>5496.5019999999995</v>
      </c>
      <c r="I30" s="42">
        <f t="shared" si="2"/>
        <v>1523616.9536000001</v>
      </c>
      <c r="J30" s="42">
        <f t="shared" si="2"/>
        <v>1513723.2499999998</v>
      </c>
      <c r="K30" s="48"/>
      <c r="P30" s="46"/>
      <c r="Q30" s="46"/>
      <c r="R30" s="46"/>
      <c r="S30" s="46"/>
      <c r="T30" s="46"/>
      <c r="U30" s="46"/>
      <c r="V30" s="46"/>
    </row>
    <row r="31" spans="2:22" ht="15" thickBot="1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6"/>
      <c r="N31" s="46"/>
      <c r="O31" s="47"/>
      <c r="P31" s="46"/>
      <c r="Q31" s="47"/>
      <c r="R31" s="46"/>
    </row>
    <row r="32" spans="2:22" x14ac:dyDescent="0.2">
      <c r="N32" s="46"/>
      <c r="O32" s="47"/>
      <c r="P32" s="46"/>
      <c r="Q32" s="47"/>
      <c r="R32" s="46"/>
    </row>
    <row r="33" spans="3:18" x14ac:dyDescent="0.2">
      <c r="D33" s="47"/>
      <c r="E33" s="47"/>
      <c r="F33" s="47"/>
      <c r="G33" s="47"/>
      <c r="H33" s="47"/>
      <c r="N33" s="46"/>
      <c r="O33" s="47"/>
      <c r="P33" s="46"/>
      <c r="Q33" s="47"/>
      <c r="R33" s="46"/>
    </row>
    <row r="34" spans="3:18" x14ac:dyDescent="0.2">
      <c r="N34" s="46"/>
      <c r="O34" s="47"/>
      <c r="P34" s="46"/>
      <c r="Q34" s="47"/>
      <c r="R34" s="46"/>
    </row>
    <row r="35" spans="3:18" x14ac:dyDescent="0.2">
      <c r="N35" s="46"/>
      <c r="O35" s="47"/>
      <c r="P35" s="46"/>
      <c r="Q35" s="47"/>
      <c r="R35" s="46"/>
    </row>
    <row r="36" spans="3:18" x14ac:dyDescent="0.2">
      <c r="N36" s="46"/>
      <c r="O36" s="47"/>
      <c r="P36" s="46"/>
      <c r="Q36" s="47"/>
      <c r="R36" s="46"/>
    </row>
    <row r="37" spans="3:18" ht="12" customHeight="1" x14ac:dyDescent="0.2">
      <c r="M37" s="50"/>
      <c r="N37" s="46"/>
      <c r="O37" s="47"/>
      <c r="P37" s="46"/>
      <c r="Q37" s="47"/>
      <c r="R37" s="46"/>
    </row>
    <row r="38" spans="3:18" x14ac:dyDescent="0.2">
      <c r="C38" s="40"/>
      <c r="D38" s="40"/>
      <c r="E38" s="40"/>
      <c r="F38" s="40"/>
      <c r="G38" s="40"/>
      <c r="K38" s="46"/>
      <c r="L38" s="46"/>
      <c r="N38" s="46"/>
      <c r="O38" s="47"/>
      <c r="P38" s="46"/>
      <c r="Q38" s="47"/>
      <c r="R38" s="46"/>
    </row>
    <row r="39" spans="3:18" x14ac:dyDescent="0.2">
      <c r="C39" s="46"/>
      <c r="D39" s="46"/>
      <c r="E39" s="46"/>
      <c r="G39" s="46"/>
      <c r="H39" s="47"/>
      <c r="I39" s="46"/>
      <c r="J39" s="47"/>
      <c r="K39" s="46"/>
    </row>
    <row r="40" spans="3:18" x14ac:dyDescent="0.2">
      <c r="C40" s="46"/>
      <c r="D40" s="46"/>
      <c r="E40" s="46"/>
      <c r="G40" s="46"/>
      <c r="H40" s="47"/>
      <c r="I40" s="46"/>
      <c r="J40" s="47"/>
      <c r="K40" s="46"/>
    </row>
    <row r="41" spans="3:18" x14ac:dyDescent="0.2">
      <c r="C41" s="46"/>
      <c r="D41" s="46"/>
      <c r="E41" s="46"/>
      <c r="G41" s="46"/>
      <c r="H41" s="47"/>
      <c r="I41" s="46"/>
      <c r="J41" s="47"/>
      <c r="K41" s="46"/>
    </row>
    <row r="42" spans="3:18" x14ac:dyDescent="0.2">
      <c r="C42" s="46"/>
      <c r="D42" s="46"/>
      <c r="E42" s="46"/>
      <c r="F42" s="46"/>
      <c r="G42" s="46"/>
      <c r="H42" s="47"/>
      <c r="I42" s="46"/>
      <c r="J42" s="47"/>
      <c r="K42" s="46"/>
    </row>
    <row r="43" spans="3:18" x14ac:dyDescent="0.2">
      <c r="D43" s="52"/>
      <c r="E43" s="52"/>
      <c r="F43" s="52"/>
      <c r="G43" s="52"/>
      <c r="H43" s="52"/>
      <c r="I43" s="46"/>
      <c r="J43" s="46"/>
      <c r="K43" s="46"/>
      <c r="L43" s="46"/>
      <c r="M43" s="46"/>
      <c r="N43" s="46"/>
      <c r="O43" s="47"/>
      <c r="P43" s="46"/>
      <c r="Q43" s="47"/>
      <c r="R43" s="46"/>
    </row>
    <row r="44" spans="3:18" x14ac:dyDescent="0.2">
      <c r="D44" s="40"/>
      <c r="E44" s="40"/>
      <c r="F44" s="40"/>
      <c r="G44" s="40"/>
      <c r="H44" s="40"/>
      <c r="I44" s="46"/>
      <c r="J44" s="46"/>
      <c r="K44" s="46"/>
      <c r="L44" s="46"/>
      <c r="M44" s="46"/>
      <c r="N44" s="46"/>
    </row>
    <row r="45" spans="3:18" x14ac:dyDescent="0.2">
      <c r="I45" s="46"/>
      <c r="J45" s="46"/>
      <c r="K45" s="46"/>
      <c r="L45" s="46"/>
      <c r="M45" s="46"/>
      <c r="N45" s="46"/>
    </row>
    <row r="46" spans="3:18" x14ac:dyDescent="0.2">
      <c r="I46" s="46"/>
      <c r="J46" s="46"/>
      <c r="K46" s="46"/>
      <c r="L46" s="46"/>
      <c r="M46" s="46"/>
      <c r="N46" s="46"/>
    </row>
    <row r="47" spans="3:18" x14ac:dyDescent="0.2">
      <c r="G47" s="46"/>
      <c r="H47" s="46"/>
      <c r="I47" s="46"/>
      <c r="J47" s="46"/>
      <c r="K47" s="46"/>
      <c r="L47" s="46"/>
      <c r="M47" s="46"/>
      <c r="N47" s="46"/>
    </row>
    <row r="48" spans="3:18" x14ac:dyDescent="0.2">
      <c r="J48" s="46"/>
      <c r="K48" s="46"/>
      <c r="L48" s="46"/>
      <c r="M48" s="46"/>
      <c r="N48" s="46"/>
    </row>
    <row r="49" spans="8:14" x14ac:dyDescent="0.2">
      <c r="J49" s="46"/>
      <c r="K49" s="46"/>
      <c r="L49" s="46"/>
      <c r="M49" s="46"/>
      <c r="N49" s="46"/>
    </row>
    <row r="50" spans="8:14" x14ac:dyDescent="0.2">
      <c r="J50" s="46"/>
      <c r="K50" s="46"/>
      <c r="L50" s="46"/>
      <c r="M50" s="46"/>
      <c r="N50" s="46"/>
    </row>
    <row r="51" spans="8:14" x14ac:dyDescent="0.2">
      <c r="J51" s="46"/>
      <c r="K51" s="46"/>
      <c r="L51" s="46"/>
      <c r="M51" s="46"/>
      <c r="N51" s="46"/>
    </row>
    <row r="52" spans="8:14" x14ac:dyDescent="0.2">
      <c r="J52" s="46"/>
      <c r="K52" s="46"/>
      <c r="L52" s="46"/>
      <c r="M52" s="46"/>
      <c r="N52" s="46"/>
    </row>
    <row r="53" spans="8:14" x14ac:dyDescent="0.2">
      <c r="H53" s="46"/>
      <c r="I53" s="46"/>
      <c r="J53" s="46"/>
      <c r="K53" s="46"/>
      <c r="L53" s="46"/>
      <c r="M53" s="46"/>
      <c r="N53" s="46"/>
    </row>
    <row r="55" spans="8:14" x14ac:dyDescent="0.2">
      <c r="J55" s="46"/>
      <c r="M55" s="46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K8:K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28"/>
  <sheetViews>
    <sheetView rightToLeft="1" workbookViewId="0">
      <selection activeCell="D4" sqref="D4:L28"/>
    </sheetView>
  </sheetViews>
  <sheetFormatPr defaultRowHeight="14.25" x14ac:dyDescent="0.2"/>
  <sheetData>
    <row r="4" spans="4:12" ht="25.5" x14ac:dyDescent="0.2">
      <c r="D4" s="43" t="s">
        <v>25</v>
      </c>
      <c r="E4" s="43" t="s">
        <v>26</v>
      </c>
      <c r="F4" s="43" t="s">
        <v>27</v>
      </c>
      <c r="G4" s="43" t="s">
        <v>28</v>
      </c>
      <c r="H4" s="43" t="s">
        <v>29</v>
      </c>
      <c r="I4" s="43" t="s">
        <v>3</v>
      </c>
      <c r="J4" s="43" t="s">
        <v>30</v>
      </c>
      <c r="K4" s="43" t="s">
        <v>31</v>
      </c>
      <c r="L4" s="43" t="s">
        <v>10</v>
      </c>
    </row>
    <row r="5" spans="4:12" x14ac:dyDescent="0.2">
      <c r="D5" s="53">
        <v>2020</v>
      </c>
      <c r="E5" s="43" t="s">
        <v>19</v>
      </c>
      <c r="F5" s="44">
        <v>467.46800000000002</v>
      </c>
      <c r="G5" s="44">
        <v>134.65600000000001</v>
      </c>
      <c r="H5" s="44">
        <v>3702.9050000000002</v>
      </c>
      <c r="I5" s="44">
        <v>8985.7900000000009</v>
      </c>
      <c r="J5" s="44">
        <v>5296.31</v>
      </c>
      <c r="K5" s="44">
        <v>10582.59</v>
      </c>
      <c r="L5" s="44">
        <v>40800.911</v>
      </c>
    </row>
    <row r="6" spans="4:12" x14ac:dyDescent="0.2">
      <c r="D6" s="53">
        <v>2020</v>
      </c>
      <c r="E6" s="43" t="s">
        <v>20</v>
      </c>
      <c r="F6" s="44">
        <v>334.25299999999999</v>
      </c>
      <c r="G6" s="44">
        <v>119.227</v>
      </c>
      <c r="H6" s="44">
        <v>3467.9960000000001</v>
      </c>
      <c r="I6" s="44">
        <v>8397.9210000000003</v>
      </c>
      <c r="J6" s="44">
        <v>4846.6260000000002</v>
      </c>
      <c r="K6" s="44">
        <v>9860.0560000000005</v>
      </c>
      <c r="L6" s="44">
        <v>35925.605000000003</v>
      </c>
    </row>
    <row r="7" spans="4:12" x14ac:dyDescent="0.2">
      <c r="D7" s="53">
        <v>2020</v>
      </c>
      <c r="E7" s="43" t="s">
        <v>21</v>
      </c>
      <c r="F7" s="44">
        <v>483.52300000000002</v>
      </c>
      <c r="G7" s="44">
        <v>146.11799999999999</v>
      </c>
      <c r="H7" s="44">
        <v>3575.9540000000002</v>
      </c>
      <c r="I7" s="44">
        <v>9699.0249999999996</v>
      </c>
      <c r="J7" s="44">
        <v>5833.0789999999997</v>
      </c>
      <c r="K7" s="44">
        <v>12002.903</v>
      </c>
      <c r="L7" s="44">
        <v>41338.783000000003</v>
      </c>
    </row>
    <row r="8" spans="4:12" x14ac:dyDescent="0.2">
      <c r="D8" s="53">
        <v>2020</v>
      </c>
      <c r="E8" s="43" t="s">
        <v>22</v>
      </c>
      <c r="F8" s="44">
        <v>401.95</v>
      </c>
      <c r="G8" s="44">
        <v>129.41</v>
      </c>
      <c r="H8" s="44">
        <v>3109.3760000000002</v>
      </c>
      <c r="I8" s="44">
        <v>8706.4709999999995</v>
      </c>
      <c r="J8" s="44">
        <v>5602.1059999999998</v>
      </c>
      <c r="K8" s="44">
        <v>11614.803</v>
      </c>
      <c r="L8" s="44">
        <v>36508.775999999998</v>
      </c>
    </row>
    <row r="9" spans="4:12" x14ac:dyDescent="0.2">
      <c r="D9" s="53">
        <v>2020</v>
      </c>
      <c r="E9" s="43" t="s">
        <v>23</v>
      </c>
      <c r="F9" s="44">
        <v>462.57</v>
      </c>
      <c r="G9" s="44">
        <v>111.97</v>
      </c>
      <c r="H9" s="44">
        <v>4467.1080000000002</v>
      </c>
      <c r="I9" s="44">
        <v>11372.989</v>
      </c>
      <c r="J9" s="44">
        <v>5540.0709999999999</v>
      </c>
      <c r="K9" s="44">
        <v>13564.689</v>
      </c>
      <c r="L9" s="44">
        <v>37997.319000000003</v>
      </c>
    </row>
    <row r="10" spans="4:12" x14ac:dyDescent="0.2">
      <c r="D10" s="53">
        <v>2020</v>
      </c>
      <c r="E10" s="43" t="s">
        <v>24</v>
      </c>
      <c r="F10" s="44">
        <v>404.512</v>
      </c>
      <c r="G10" s="44">
        <v>92.492000000000004</v>
      </c>
      <c r="H10" s="44">
        <v>2896.7489999999998</v>
      </c>
      <c r="I10" s="44">
        <v>8819.7829999999994</v>
      </c>
      <c r="J10" s="44">
        <v>5137.3909999999996</v>
      </c>
      <c r="K10" s="44">
        <v>11384.937</v>
      </c>
      <c r="L10" s="44">
        <v>38019.112000000001</v>
      </c>
    </row>
    <row r="11" spans="4:12" x14ac:dyDescent="0.2">
      <c r="D11" s="53">
        <v>2020</v>
      </c>
      <c r="E11" s="43" t="s">
        <v>32</v>
      </c>
      <c r="F11" s="44">
        <v>564.04399999999998</v>
      </c>
      <c r="G11" s="44">
        <v>102.381</v>
      </c>
      <c r="H11" s="44">
        <v>3272.9349999999999</v>
      </c>
      <c r="I11" s="44">
        <v>9588.3240000000005</v>
      </c>
      <c r="J11" s="44">
        <v>5635.5630000000001</v>
      </c>
      <c r="K11" s="44">
        <v>12530.082</v>
      </c>
      <c r="L11" s="44">
        <v>40530.093000000001</v>
      </c>
    </row>
    <row r="12" spans="4:12" x14ac:dyDescent="0.2">
      <c r="D12" s="43"/>
      <c r="E12" s="43"/>
      <c r="F12" s="44">
        <f>SUM(F5:F11)</f>
        <v>3118.32</v>
      </c>
      <c r="G12" s="44">
        <f t="shared" ref="G12:L12" si="0">SUM(G5:G11)</f>
        <v>836.25399999999991</v>
      </c>
      <c r="H12" s="44">
        <f t="shared" si="0"/>
        <v>24493.023000000001</v>
      </c>
      <c r="I12" s="44">
        <f t="shared" si="0"/>
        <v>65570.303000000014</v>
      </c>
      <c r="J12" s="44">
        <f t="shared" si="0"/>
        <v>37891.146000000001</v>
      </c>
      <c r="K12" s="44">
        <f t="shared" si="0"/>
        <v>81540.06</v>
      </c>
      <c r="L12" s="44">
        <f t="shared" si="0"/>
        <v>271120.59900000005</v>
      </c>
    </row>
    <row r="13" spans="4:12" x14ac:dyDescent="0.2">
      <c r="D13" s="53">
        <v>2021</v>
      </c>
      <c r="E13" s="43" t="s">
        <v>19</v>
      </c>
      <c r="F13" s="44">
        <v>346.34199999999998</v>
      </c>
      <c r="G13" s="44">
        <v>120.765</v>
      </c>
      <c r="H13" s="44">
        <v>3674.4459999999999</v>
      </c>
      <c r="I13" s="44">
        <v>8867.0529999999999</v>
      </c>
      <c r="J13" s="44">
        <v>5283.7150000000001</v>
      </c>
      <c r="K13" s="44">
        <v>11299.441000000001</v>
      </c>
      <c r="L13" s="44">
        <v>38685.034</v>
      </c>
    </row>
    <row r="14" spans="4:12" x14ac:dyDescent="0.2">
      <c r="D14" s="53">
        <v>2021</v>
      </c>
      <c r="E14" s="43" t="s">
        <v>20</v>
      </c>
      <c r="F14" s="44">
        <v>386.79300000000001</v>
      </c>
      <c r="G14" s="44">
        <v>100.282</v>
      </c>
      <c r="H14" s="44">
        <v>3589.7910000000002</v>
      </c>
      <c r="I14" s="44">
        <v>8102.3490000000002</v>
      </c>
      <c r="J14" s="44">
        <v>4856.8490000000002</v>
      </c>
      <c r="K14" s="44">
        <v>10297.902</v>
      </c>
      <c r="L14" s="44">
        <v>35774.767</v>
      </c>
    </row>
    <row r="15" spans="4:12" x14ac:dyDescent="0.2">
      <c r="D15" s="53">
        <v>2021</v>
      </c>
      <c r="E15" s="43" t="s">
        <v>21</v>
      </c>
      <c r="F15" s="44">
        <v>397.733</v>
      </c>
      <c r="G15" s="44">
        <v>93.444999999999993</v>
      </c>
      <c r="H15" s="44">
        <v>3344.2460000000001</v>
      </c>
      <c r="I15" s="44">
        <v>8968.0869999999995</v>
      </c>
      <c r="J15" s="44">
        <v>5168.84</v>
      </c>
      <c r="K15" s="44">
        <v>11109.918</v>
      </c>
      <c r="L15" s="44">
        <v>39601.307000000001</v>
      </c>
    </row>
    <row r="16" spans="4:12" x14ac:dyDescent="0.2">
      <c r="D16" s="53">
        <v>2021</v>
      </c>
      <c r="E16" s="43" t="s">
        <v>22</v>
      </c>
      <c r="F16" s="44">
        <v>357.49599999999998</v>
      </c>
      <c r="G16" s="44">
        <v>153.30500000000001</v>
      </c>
      <c r="H16" s="44">
        <v>3778.4110000000001</v>
      </c>
      <c r="I16" s="44">
        <v>9596.7749999999996</v>
      </c>
      <c r="J16" s="44">
        <v>5133.875</v>
      </c>
      <c r="K16" s="44">
        <v>12551.665000000001</v>
      </c>
      <c r="L16" s="44">
        <v>37397.995000000003</v>
      </c>
    </row>
    <row r="17" spans="4:12" x14ac:dyDescent="0.2">
      <c r="D17" s="53">
        <v>2021</v>
      </c>
      <c r="E17" s="43" t="s">
        <v>23</v>
      </c>
      <c r="F17" s="44">
        <v>394.1</v>
      </c>
      <c r="G17" s="44">
        <v>90.563999999999993</v>
      </c>
      <c r="H17" s="44">
        <v>3776.6869999999999</v>
      </c>
      <c r="I17" s="44">
        <v>10321.227000000001</v>
      </c>
      <c r="J17" s="44">
        <v>5240.7219999999998</v>
      </c>
      <c r="K17" s="44">
        <v>11604.91</v>
      </c>
      <c r="L17" s="44">
        <v>38046.267999999996</v>
      </c>
    </row>
    <row r="18" spans="4:12" x14ac:dyDescent="0.2">
      <c r="D18" s="53">
        <v>2021</v>
      </c>
      <c r="E18" s="43" t="s">
        <v>24</v>
      </c>
      <c r="F18" s="44">
        <v>273.53699999999998</v>
      </c>
      <c r="G18" s="44">
        <v>74.421000000000006</v>
      </c>
      <c r="H18" s="44">
        <v>3418.567</v>
      </c>
      <c r="I18" s="44">
        <v>8918.8070000000007</v>
      </c>
      <c r="J18" s="44">
        <v>5073.3760000000002</v>
      </c>
      <c r="K18" s="44">
        <v>11145.141</v>
      </c>
      <c r="L18" s="44">
        <v>38520.557000000001</v>
      </c>
    </row>
    <row r="19" spans="4:12" x14ac:dyDescent="0.2">
      <c r="D19" s="53">
        <v>2021</v>
      </c>
      <c r="E19" s="43" t="s">
        <v>32</v>
      </c>
      <c r="F19" s="44">
        <v>265.43200000000002</v>
      </c>
      <c r="G19" s="44">
        <v>81.299000000000007</v>
      </c>
      <c r="H19" s="44">
        <v>3688.2649999999999</v>
      </c>
      <c r="I19" s="44">
        <v>9209.5529999999999</v>
      </c>
      <c r="J19" s="44">
        <v>5591.1059999999998</v>
      </c>
      <c r="K19" s="44">
        <v>11313.963</v>
      </c>
      <c r="L19" s="44">
        <v>38419.218999999997</v>
      </c>
    </row>
    <row r="20" spans="4:12" x14ac:dyDescent="0.2">
      <c r="D20" s="43"/>
      <c r="E20" s="43"/>
      <c r="F20" s="44">
        <f>SUM(F13:F19)</f>
        <v>2421.433</v>
      </c>
      <c r="G20" s="44">
        <f t="shared" ref="G20" si="1">SUM(G13:G19)</f>
        <v>714.08100000000002</v>
      </c>
      <c r="H20" s="44">
        <f t="shared" ref="H20" si="2">SUM(H13:H19)</f>
        <v>25270.412999999997</v>
      </c>
      <c r="I20" s="44">
        <f t="shared" ref="I20" si="3">SUM(I13:I19)</f>
        <v>63983.851000000002</v>
      </c>
      <c r="J20" s="44">
        <f t="shared" ref="J20" si="4">SUM(J13:J19)</f>
        <v>36348.483000000007</v>
      </c>
      <c r="K20" s="44">
        <f t="shared" ref="K20" si="5">SUM(K13:K19)</f>
        <v>79322.94</v>
      </c>
      <c r="L20" s="44">
        <f t="shared" ref="L20" si="6">SUM(L13:L19)</f>
        <v>266445.147</v>
      </c>
    </row>
    <row r="21" spans="4:12" x14ac:dyDescent="0.2">
      <c r="D21" s="53">
        <v>2022</v>
      </c>
      <c r="E21" s="43" t="s">
        <v>19</v>
      </c>
      <c r="F21" s="44">
        <v>501.95100000000002</v>
      </c>
      <c r="G21" s="44">
        <v>131.01400000000001</v>
      </c>
      <c r="H21" s="44">
        <v>3677.0369999999998</v>
      </c>
      <c r="I21" s="44">
        <v>8511.7919999999995</v>
      </c>
      <c r="J21" s="44">
        <v>5466.7629999999999</v>
      </c>
      <c r="K21" s="44">
        <v>10342.001</v>
      </c>
      <c r="L21" s="44">
        <v>38654.597000000002</v>
      </c>
    </row>
    <row r="22" spans="4:12" x14ac:dyDescent="0.2">
      <c r="D22" s="53">
        <v>2022</v>
      </c>
      <c r="E22" s="43" t="s">
        <v>20</v>
      </c>
      <c r="F22" s="44">
        <v>537.64200000000005</v>
      </c>
      <c r="G22" s="44">
        <v>134.99600000000001</v>
      </c>
      <c r="H22" s="44">
        <v>3687.2040000000002</v>
      </c>
      <c r="I22" s="44">
        <v>8014.6989999999996</v>
      </c>
      <c r="J22" s="44">
        <v>4881.3599999999997</v>
      </c>
      <c r="K22" s="44">
        <v>9848.4380000000001</v>
      </c>
      <c r="L22" s="44">
        <v>35079.508000000002</v>
      </c>
    </row>
    <row r="23" spans="4:12" x14ac:dyDescent="0.2">
      <c r="D23" s="53">
        <v>2022</v>
      </c>
      <c r="E23" s="43" t="s">
        <v>21</v>
      </c>
      <c r="F23" s="44">
        <v>676.22</v>
      </c>
      <c r="G23" s="44">
        <v>219.624</v>
      </c>
      <c r="H23" s="44">
        <v>3923.0309999999999</v>
      </c>
      <c r="I23" s="44">
        <v>9096.85</v>
      </c>
      <c r="J23" s="44">
        <v>5270.6049999999996</v>
      </c>
      <c r="K23" s="44">
        <v>11715.298000000001</v>
      </c>
      <c r="L23" s="44">
        <v>40132.991999999998</v>
      </c>
    </row>
    <row r="24" spans="4:12" x14ac:dyDescent="0.2">
      <c r="D24" s="53">
        <v>2022</v>
      </c>
      <c r="E24" s="43" t="s">
        <v>22</v>
      </c>
      <c r="F24" s="44">
        <v>461.05799999999999</v>
      </c>
      <c r="G24" s="44">
        <v>129.899</v>
      </c>
      <c r="H24" s="44">
        <v>3449.4810000000002</v>
      </c>
      <c r="I24" s="44">
        <v>8477.9279999999999</v>
      </c>
      <c r="J24" s="44">
        <v>5242.3379999999997</v>
      </c>
      <c r="K24" s="44">
        <v>10581.074000000001</v>
      </c>
      <c r="L24" s="44">
        <v>34348.849000000002</v>
      </c>
    </row>
    <row r="25" spans="4:12" x14ac:dyDescent="0.2">
      <c r="D25" s="53">
        <v>2022</v>
      </c>
      <c r="E25" s="43" t="s">
        <v>23</v>
      </c>
      <c r="F25" s="44">
        <v>485.24400000000003</v>
      </c>
      <c r="G25" s="44">
        <v>131.28</v>
      </c>
      <c r="H25" s="44">
        <v>4485.5200000000004</v>
      </c>
      <c r="I25" s="44">
        <v>10863.338</v>
      </c>
      <c r="J25" s="44">
        <v>5761.0439999999999</v>
      </c>
      <c r="K25" s="44">
        <v>12784.022000000001</v>
      </c>
      <c r="L25" s="44">
        <v>40107.81</v>
      </c>
    </row>
    <row r="26" spans="4:12" x14ac:dyDescent="0.2">
      <c r="D26" s="53">
        <v>2022</v>
      </c>
      <c r="E26" s="43" t="s">
        <v>24</v>
      </c>
      <c r="F26" s="44">
        <v>380.839</v>
      </c>
      <c r="G26" s="44">
        <v>102.988</v>
      </c>
      <c r="H26" s="44">
        <v>3244.9380000000001</v>
      </c>
      <c r="I26" s="44">
        <v>8772.018</v>
      </c>
      <c r="J26" s="44">
        <v>5587.9769999999999</v>
      </c>
      <c r="K26" s="44">
        <v>11092.585999999999</v>
      </c>
      <c r="L26" s="44">
        <v>37818.42</v>
      </c>
    </row>
    <row r="27" spans="4:12" x14ac:dyDescent="0.2">
      <c r="D27" s="53">
        <v>2022</v>
      </c>
      <c r="E27" s="43" t="s">
        <v>32</v>
      </c>
      <c r="F27" s="44">
        <v>487.30099999999999</v>
      </c>
      <c r="G27" s="44">
        <v>130.75299999999999</v>
      </c>
      <c r="H27" s="44">
        <v>3537.4050000000002</v>
      </c>
      <c r="I27" s="44">
        <v>8346.1260000000002</v>
      </c>
      <c r="J27" s="44">
        <v>5497.89</v>
      </c>
      <c r="K27" s="44">
        <v>11077.236999999999</v>
      </c>
      <c r="L27" s="44">
        <v>37149.741000000002</v>
      </c>
    </row>
    <row r="28" spans="4:12" x14ac:dyDescent="0.2">
      <c r="F28" s="44">
        <f>SUM(F21:F27)</f>
        <v>3530.2550000000001</v>
      </c>
      <c r="G28" s="44">
        <f t="shared" ref="G28" si="7">SUM(G21:G27)</f>
        <v>980.55399999999986</v>
      </c>
      <c r="H28" s="44">
        <f t="shared" ref="H28" si="8">SUM(H21:H27)</f>
        <v>26004.616000000002</v>
      </c>
      <c r="I28" s="44">
        <f t="shared" ref="I28" si="9">SUM(I21:I27)</f>
        <v>62082.751000000004</v>
      </c>
      <c r="J28" s="44">
        <f t="shared" ref="J28" si="10">SUM(J21:J27)</f>
        <v>37707.976999999999</v>
      </c>
      <c r="K28" s="44">
        <f t="shared" ref="K28" si="11">SUM(K21:K27)</f>
        <v>77440.655999999988</v>
      </c>
      <c r="L28" s="44">
        <f t="shared" ref="L28" si="12">SUM(L21:L27)</f>
        <v>263291.91699999996</v>
      </c>
    </row>
  </sheetData>
  <mergeCells count="3">
    <mergeCell ref="D5:D11"/>
    <mergeCell ref="D13:D19"/>
    <mergeCell ref="D21:D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rightToLeft="1" workbookViewId="0">
      <selection activeCell="C8" sqref="C8:G9"/>
    </sheetView>
  </sheetViews>
  <sheetFormatPr defaultRowHeight="14.25" x14ac:dyDescent="0.2"/>
  <cols>
    <col min="1" max="1" width="6.625" customWidth="1"/>
    <col min="8" max="8" width="9.875" bestFit="1" customWidth="1"/>
  </cols>
  <sheetData>
    <row r="1" spans="2:8" ht="14.25" customHeight="1" thickBot="1" x14ac:dyDescent="0.25">
      <c r="B1" t="s">
        <v>14</v>
      </c>
      <c r="C1">
        <v>1</v>
      </c>
      <c r="D1">
        <v>1</v>
      </c>
      <c r="E1">
        <v>4.5</v>
      </c>
      <c r="F1">
        <v>10.5</v>
      </c>
      <c r="G1">
        <v>2</v>
      </c>
    </row>
    <row r="2" spans="2:8" ht="15" customHeight="1" thickBot="1" x14ac:dyDescent="0.25">
      <c r="B2" s="57" t="s">
        <v>8</v>
      </c>
      <c r="C2" s="54" t="s">
        <v>9</v>
      </c>
      <c r="D2" s="55"/>
      <c r="E2" s="55"/>
      <c r="F2" s="55"/>
      <c r="G2" s="55"/>
      <c r="H2" s="56"/>
    </row>
    <row r="3" spans="2:8" x14ac:dyDescent="0.2">
      <c r="B3" s="58"/>
      <c r="C3" s="21" t="s">
        <v>10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11</v>
      </c>
    </row>
    <row r="4" spans="2:8" ht="15" thickBot="1" x14ac:dyDescent="0.25">
      <c r="B4" s="59"/>
      <c r="C4" s="22" t="s">
        <v>12</v>
      </c>
      <c r="D4" s="22" t="s">
        <v>12</v>
      </c>
      <c r="E4" s="22" t="s">
        <v>13</v>
      </c>
      <c r="F4" s="22" t="s">
        <v>13</v>
      </c>
      <c r="G4" s="22" t="s">
        <v>13</v>
      </c>
      <c r="H4" s="22" t="s">
        <v>12</v>
      </c>
    </row>
    <row r="5" spans="2:8" x14ac:dyDescent="0.2">
      <c r="B5" s="34">
        <v>2018</v>
      </c>
      <c r="C5" s="10">
        <v>458915.74699999997</v>
      </c>
      <c r="D5" s="10">
        <v>195747.603</v>
      </c>
      <c r="E5" s="10">
        <v>107961.14200000001</v>
      </c>
      <c r="F5" s="10">
        <v>40248.078999999998</v>
      </c>
      <c r="G5" s="10">
        <v>6674.4139999999998</v>
      </c>
      <c r="H5" s="23">
        <f>SUMPRODUCT(C5:G5,$C$1:$G$1)</f>
        <v>1576442.1465</v>
      </c>
    </row>
    <row r="6" spans="2:8" ht="15" thickBot="1" x14ac:dyDescent="0.25">
      <c r="B6" s="35">
        <v>2019</v>
      </c>
      <c r="C6" s="10">
        <v>464505.45899999997</v>
      </c>
      <c r="D6" s="10">
        <v>197362.31899999999</v>
      </c>
      <c r="E6" s="10">
        <v>109167</v>
      </c>
      <c r="F6" s="10">
        <v>42144.211000000003</v>
      </c>
      <c r="G6" s="10">
        <v>4747.1790000000001</v>
      </c>
      <c r="H6" s="23">
        <f>SUMPRODUCT(C6:G6,$C$1:$G$1)</f>
        <v>1605127.8514999999</v>
      </c>
    </row>
    <row r="7" spans="2:8" ht="15" thickBot="1" x14ac:dyDescent="0.25">
      <c r="B7" s="24" t="s">
        <v>16</v>
      </c>
      <c r="C7" s="25">
        <f>C6/C5-1</f>
        <v>1.2180257566973385E-2</v>
      </c>
      <c r="D7" s="25">
        <f t="shared" ref="D7:H7" si="0">D6/D5-1</f>
        <v>8.2489694650309531E-3</v>
      </c>
      <c r="E7" s="25">
        <f>F6/F5-1</f>
        <v>4.7111118023794418E-2</v>
      </c>
      <c r="F7" s="25">
        <f t="shared" si="0"/>
        <v>4.7111118023794418E-2</v>
      </c>
      <c r="G7" s="25">
        <f t="shared" si="0"/>
        <v>-0.28874969398062511</v>
      </c>
      <c r="H7" s="36">
        <f t="shared" si="0"/>
        <v>1.8196484446757255E-2</v>
      </c>
    </row>
    <row r="8" spans="2:8" x14ac:dyDescent="0.2">
      <c r="B8" s="26" t="s">
        <v>17</v>
      </c>
      <c r="C8" s="13">
        <v>306423</v>
      </c>
      <c r="D8" s="13">
        <f>42786+88369</f>
        <v>131155</v>
      </c>
      <c r="E8" s="13">
        <v>73367</v>
      </c>
      <c r="F8" s="19">
        <f>26864+1015</f>
        <v>27879</v>
      </c>
      <c r="G8" s="13">
        <v>3475</v>
      </c>
      <c r="H8" s="23">
        <f>SUMPRODUCT(C8:G8,$C$1:$G$1)</f>
        <v>1067409</v>
      </c>
    </row>
    <row r="9" spans="2:8" x14ac:dyDescent="0.2">
      <c r="B9" s="26" t="s">
        <v>18</v>
      </c>
      <c r="C9" s="13">
        <v>311234</v>
      </c>
      <c r="D9" s="19">
        <f>43446+94230</f>
        <v>137676</v>
      </c>
      <c r="E9" s="13">
        <v>74677</v>
      </c>
      <c r="F9" s="13">
        <f>27998+939</f>
        <v>28937</v>
      </c>
      <c r="G9" s="13">
        <v>3492</v>
      </c>
      <c r="H9" s="23">
        <f>SUMPRODUCT(C9:G9,$C$1:$G$1)</f>
        <v>1095779</v>
      </c>
    </row>
    <row r="10" spans="2:8" ht="15" thickBot="1" x14ac:dyDescent="0.25">
      <c r="B10" s="27" t="s">
        <v>15</v>
      </c>
      <c r="C10" s="17">
        <f t="shared" ref="C10:H10" si="1">C9/C8-1</f>
        <v>1.5700518564206956E-2</v>
      </c>
      <c r="D10" s="17">
        <f t="shared" si="1"/>
        <v>4.9719797186535075E-2</v>
      </c>
      <c r="E10" s="17">
        <f t="shared" si="1"/>
        <v>1.7855439093870551E-2</v>
      </c>
      <c r="F10" s="17">
        <f t="shared" si="1"/>
        <v>3.7949711252196927E-2</v>
      </c>
      <c r="G10" s="18">
        <f t="shared" si="1"/>
        <v>4.8920863309351859E-3</v>
      </c>
      <c r="H10" s="33">
        <f t="shared" si="1"/>
        <v>2.657837810998398E-2</v>
      </c>
    </row>
    <row r="17" ht="15" customHeight="1" x14ac:dyDescent="0.2"/>
  </sheetData>
  <mergeCells count="2">
    <mergeCell ref="C2:H2"/>
    <mergeCell ref="B2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שיווק</vt:lpstr>
      <vt:lpstr>גיליון1</vt:lpstr>
      <vt:lpstr>רגיל</vt:lpstr>
      <vt:lpstr>שיווק!WPrint_Area_W</vt:lpstr>
    </vt:vector>
  </TitlesOfParts>
  <Company>Israel Dairy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רווית שנהר</dc:creator>
  <cp:lastModifiedBy>Nataly - Israel Dairy Board</cp:lastModifiedBy>
  <cp:lastPrinted>2022-11-29T09:42:24Z</cp:lastPrinted>
  <dcterms:created xsi:type="dcterms:W3CDTF">2020-08-11T06:25:14Z</dcterms:created>
  <dcterms:modified xsi:type="dcterms:W3CDTF">2023-03-05T12:40:57Z</dcterms:modified>
</cp:coreProperties>
</file>